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/>
  <mc:AlternateContent xmlns:mc="http://schemas.openxmlformats.org/markup-compatibility/2006">
    <mc:Choice Requires="x15">
      <x15ac:absPath xmlns:x15ac="http://schemas.microsoft.com/office/spreadsheetml/2010/11/ac" url="E:\waz\"/>
    </mc:Choice>
  </mc:AlternateContent>
  <xr:revisionPtr revIDLastSave="0" documentId="13_ncr:1_{C6CBC8E7-EFBC-4A19-B9F4-CC5EBF09ABE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tab" sheetId="2" r:id="rId1"/>
    <sheet name="wzory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2" l="1"/>
  <c r="D3" i="2"/>
  <c r="G3" i="2" l="1"/>
  <c r="H3" i="2" s="1"/>
  <c r="I3" i="2" s="1"/>
  <c r="G6" i="2"/>
  <c r="H6" i="2" s="1"/>
  <c r="I6" i="2" s="1"/>
  <c r="G2" i="2"/>
  <c r="H2" i="2" s="1"/>
  <c r="I2" i="2" s="1"/>
  <c r="J2" i="2" s="1"/>
  <c r="K2" i="2" l="1"/>
  <c r="J6" i="2"/>
  <c r="K6" i="2"/>
  <c r="K3" i="2"/>
  <c r="J3" i="2"/>
  <c r="M2" i="2" l="1"/>
  <c r="L2" i="2"/>
  <c r="L3" i="2"/>
  <c r="M3" i="2"/>
  <c r="L6" i="2"/>
  <c r="M6" i="2"/>
</calcChain>
</file>

<file path=xl/sharedStrings.xml><?xml version="1.0" encoding="utf-8"?>
<sst xmlns="http://schemas.openxmlformats.org/spreadsheetml/2006/main" count="17" uniqueCount="17">
  <si>
    <t>R</t>
  </si>
  <si>
    <t>Upp1</t>
  </si>
  <si>
    <t>Upp2</t>
  </si>
  <si>
    <t>a</t>
  </si>
  <si>
    <t>b</t>
  </si>
  <si>
    <t>Z</t>
  </si>
  <si>
    <t>f</t>
  </si>
  <si>
    <t>a/b</t>
  </si>
  <si>
    <t>kąt-rad</t>
  </si>
  <si>
    <t>przesuniecie kąt</t>
  </si>
  <si>
    <t>alfa-rad</t>
  </si>
  <si>
    <t>ESR [ohm]</t>
  </si>
  <si>
    <t>C [uF]</t>
  </si>
  <si>
    <t>MATERIAŁ POBRANY GDZIEŚ Z SIECI - DZIĘKUJĘ AUTOROWI ZA OPRACOWANIE!!!</t>
  </si>
  <si>
    <t>25,7uF/14ohm</t>
  </si>
  <si>
    <t>25,7uF/5,9ohm</t>
  </si>
  <si>
    <t>203,6uF/2,1ohm
203uF/4,5ohm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</si>
</sst>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5" fontId="2" fillId="2" borderId="7" xfId="0" applyNumberFormat="1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3" borderId="10" xfId="0" applyFill="1" applyBorder="1" applyAlignment="1">
      <alignment horizontal="center"/>
    </xf>
    <xf numFmtId="165" fontId="1" fillId="3" borderId="11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265409</xdr:colOff>
      <xdr:row>4</xdr:row>
      <xdr:rowOff>124240</xdr:rowOff>
    </xdr:from>
    <xdr:to>
      <xdr:col>7</xdr:col>
      <xdr:colOff>1067361</xdr:colOff>
      <xdr:row>4</xdr:row>
      <xdr:rowOff>2245131</xdr:rowOff>
    </xdr:to>
    <xdr:pic>
      <xdr:nvPicPr>
        <xdr:cNvPr id="8" name="Obraz 7" descr="IMG_20191128_184422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17436" t="34986" r="33877" b="24762"/>
        <a:stretch>
          <a:fillRect/>
        </a:stretch>
      </xdr:blipFill>
      <xdr:spPr>
        <a:xfrm>
          <a:off x="3223762" y="1110358"/>
          <a:ext cx="1933746" cy="2120891"/>
        </a:xfrm>
        <a:prstGeom prst="rect">
          <a:avLst/>
        </a:prstGeom>
      </xdr:spPr>
    </xdr:pic>
    <xdr:clientData/>
  </xdr:twoCellAnchor>
  <xdr:twoCellAnchor editAs="oneCell">
    <xdr:from>
      <xdr:col>7</xdr:col>
      <xdr:colOff>1250408</xdr:colOff>
      <xdr:row>4</xdr:row>
      <xdr:rowOff>107188</xdr:rowOff>
    </xdr:from>
    <xdr:to>
      <xdr:col>10</xdr:col>
      <xdr:colOff>542495</xdr:colOff>
      <xdr:row>4</xdr:row>
      <xdr:rowOff>2196353</xdr:rowOff>
    </xdr:to>
    <xdr:pic>
      <xdr:nvPicPr>
        <xdr:cNvPr id="9" name="Obraz 8" descr="IMG_20191128_184451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18217" t="32090" r="37286" b="32669"/>
        <a:stretch>
          <a:fillRect/>
        </a:stretch>
      </xdr:blipFill>
      <xdr:spPr>
        <a:xfrm>
          <a:off x="5340555" y="1093306"/>
          <a:ext cx="1992705" cy="2089165"/>
        </a:xfrm>
        <a:prstGeom prst="rect">
          <a:avLst/>
        </a:prstGeom>
      </xdr:spPr>
    </xdr:pic>
    <xdr:clientData/>
  </xdr:twoCellAnchor>
  <xdr:twoCellAnchor editAs="oneCell">
    <xdr:from>
      <xdr:col>4</xdr:col>
      <xdr:colOff>279102</xdr:colOff>
      <xdr:row>6</xdr:row>
      <xdr:rowOff>124240</xdr:rowOff>
    </xdr:from>
    <xdr:to>
      <xdr:col>7</xdr:col>
      <xdr:colOff>231065</xdr:colOff>
      <xdr:row>18</xdr:row>
      <xdr:rowOff>89647</xdr:rowOff>
    </xdr:to>
    <xdr:pic>
      <xdr:nvPicPr>
        <xdr:cNvPr id="10" name="Obraz 9" descr="IMG_20191128_184935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l="29527" t="35392" r="35600" b="27329"/>
        <a:stretch>
          <a:fillRect/>
        </a:stretch>
      </xdr:blipFill>
      <xdr:spPr>
        <a:xfrm>
          <a:off x="2733190" y="3777358"/>
          <a:ext cx="1588022" cy="2251407"/>
        </a:xfrm>
        <a:prstGeom prst="rect">
          <a:avLst/>
        </a:prstGeom>
      </xdr:spPr>
    </xdr:pic>
    <xdr:clientData/>
  </xdr:twoCellAnchor>
  <xdr:twoCellAnchor editAs="oneCell">
    <xdr:from>
      <xdr:col>7</xdr:col>
      <xdr:colOff>461394</xdr:colOff>
      <xdr:row>6</xdr:row>
      <xdr:rowOff>146650</xdr:rowOff>
    </xdr:from>
    <xdr:to>
      <xdr:col>10</xdr:col>
      <xdr:colOff>156883</xdr:colOff>
      <xdr:row>18</xdr:row>
      <xdr:rowOff>164921</xdr:rowOff>
    </xdr:to>
    <xdr:pic>
      <xdr:nvPicPr>
        <xdr:cNvPr id="11" name="Obraz 10" descr="IMG_20191128_185011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l="15135" t="26806" r="26555" b="30904"/>
        <a:stretch>
          <a:fillRect/>
        </a:stretch>
      </xdr:blipFill>
      <xdr:spPr>
        <a:xfrm>
          <a:off x="4551541" y="3799768"/>
          <a:ext cx="2396107" cy="2304271"/>
        </a:xfrm>
        <a:prstGeom prst="rect">
          <a:avLst/>
        </a:prstGeom>
      </xdr:spPr>
    </xdr:pic>
    <xdr:clientData/>
  </xdr:twoCellAnchor>
  <xdr:twoCellAnchor editAs="oneCell">
    <xdr:from>
      <xdr:col>10</xdr:col>
      <xdr:colOff>517833</xdr:colOff>
      <xdr:row>4</xdr:row>
      <xdr:rowOff>335205</xdr:rowOff>
    </xdr:from>
    <xdr:to>
      <xdr:col>12</xdr:col>
      <xdr:colOff>592377</xdr:colOff>
      <xdr:row>4</xdr:row>
      <xdr:rowOff>1801226</xdr:rowOff>
    </xdr:to>
    <xdr:pic>
      <xdr:nvPicPr>
        <xdr:cNvPr id="12" name="Obraz 11" descr="IMG_20191128_192107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41403" t="44900" r="38556" b="35059"/>
        <a:stretch>
          <a:fillRect/>
        </a:stretch>
      </xdr:blipFill>
      <xdr:spPr>
        <a:xfrm>
          <a:off x="7308598" y="1321323"/>
          <a:ext cx="1968337" cy="1466021"/>
        </a:xfrm>
        <a:prstGeom prst="rect">
          <a:avLst/>
        </a:prstGeom>
      </xdr:spPr>
    </xdr:pic>
    <xdr:clientData/>
  </xdr:twoCellAnchor>
  <xdr:twoCellAnchor editAs="oneCell">
    <xdr:from>
      <xdr:col>10</xdr:col>
      <xdr:colOff>412181</xdr:colOff>
      <xdr:row>8</xdr:row>
      <xdr:rowOff>15592</xdr:rowOff>
    </xdr:from>
    <xdr:to>
      <xdr:col>12</xdr:col>
      <xdr:colOff>634159</xdr:colOff>
      <xdr:row>16</xdr:row>
      <xdr:rowOff>89648</xdr:rowOff>
    </xdr:to>
    <xdr:pic>
      <xdr:nvPicPr>
        <xdr:cNvPr id="13" name="Obraz 12" descr="IMG_20191128_192157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l="35449" t="46473" r="34405" b="22956"/>
        <a:stretch>
          <a:fillRect/>
        </a:stretch>
      </xdr:blipFill>
      <xdr:spPr>
        <a:xfrm>
          <a:off x="7202946" y="4049710"/>
          <a:ext cx="2115771" cy="15980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142875</xdr:colOff>
      <xdr:row>38</xdr:row>
      <xdr:rowOff>95250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C8754CD-F289-41E3-83D0-6E697F325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29275" cy="7334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M6" totalsRowShown="0" headerRowDxfId="14" dataDxfId="13">
  <autoFilter ref="A1:M6" xr:uid="{00000000-0009-0000-0100-000001000000}"/>
  <tableColumns count="13">
    <tableColumn id="1" xr3:uid="{00000000-0010-0000-0000-000001000000}" name="f" dataDxfId="12"/>
    <tableColumn id="2" xr3:uid="{00000000-0010-0000-0000-000002000000}" name="R" dataDxfId="11"/>
    <tableColumn id="3" xr3:uid="{00000000-0010-0000-0000-000003000000}" name="Upp1" dataDxfId="10"/>
    <tableColumn id="4" xr3:uid="{00000000-0010-0000-0000-000004000000}" name="Upp2" dataDxfId="9"/>
    <tableColumn id="5" xr3:uid="{00000000-0010-0000-0000-000005000000}" name="a" dataDxfId="8"/>
    <tableColumn id="6" xr3:uid="{00000000-0010-0000-0000-000006000000}" name="b" dataDxfId="7"/>
    <tableColumn id="7" xr3:uid="{00000000-0010-0000-0000-000007000000}" name="a/b" dataDxfId="6">
      <calculatedColumnFormula>E2/F2</calculatedColumnFormula>
    </tableColumn>
    <tableColumn id="8" xr3:uid="{00000000-0010-0000-0000-000008000000}" name="przesuniecie kąt" dataDxfId="5">
      <calculatedColumnFormula>-360*G2</calculatedColumnFormula>
    </tableColumn>
    <tableColumn id="9" xr3:uid="{00000000-0010-0000-0000-000009000000}" name="kąt-rad" dataDxfId="4">
      <calculatedColumnFormula>H2*PI()/180</calculatedColumnFormula>
    </tableColumn>
    <tableColumn id="10" xr3:uid="{00000000-0010-0000-0000-00000A000000}" name="Z" dataDxfId="3">
      <calculatedColumnFormula>(D2*B2)/SQRT(C2^2-2*C2*D2*COS(I2)+D2)</calculatedColumnFormula>
    </tableColumn>
    <tableColumn id="11" xr3:uid="{00000000-0010-0000-0000-00000B000000}" name="alfa-rad" dataDxfId="2">
      <calculatedColumnFormula>I2-ATAN(-D2*SIN(I2)/(C2-D2*COS(I2)))</calculatedColumnFormula>
    </tableColumn>
    <tableColumn id="12" xr3:uid="{00000000-0010-0000-0000-00000C000000}" name="ESR [ohm]" dataDxfId="1">
      <calculatedColumnFormula>J2*COS(K2)</calculatedColumnFormula>
    </tableColumn>
    <tableColumn id="13" xr3:uid="{00000000-0010-0000-0000-00000D000000}" name="C [uF]" dataDxfId="0">
      <calculatedColumnFormula>-1/(2*PI()*A2*J2*SIN(I2))*1000000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="115" zoomScaleNormal="115" workbookViewId="0">
      <selection activeCell="O5" sqref="O5"/>
    </sheetView>
  </sheetViews>
  <sheetFormatPr defaultColWidth="15.5703125" defaultRowHeight="15" x14ac:dyDescent="0.25"/>
  <cols>
    <col min="1" max="1" width="7.140625" style="1" bestFit="1" customWidth="1"/>
    <col min="2" max="2" width="7.7109375" style="1" bestFit="1" customWidth="1"/>
    <col min="3" max="3" width="11.7109375" style="1" customWidth="1"/>
    <col min="4" max="4" width="18" style="1" customWidth="1"/>
    <col min="5" max="6" width="7.5703125" style="1" bestFit="1" customWidth="1"/>
    <col min="7" max="7" width="9.42578125" style="1" bestFit="1" customWidth="1"/>
    <col min="8" max="8" width="20.28515625" style="1" bestFit="1" customWidth="1"/>
    <col min="9" max="9" width="12.5703125" style="1" bestFit="1" customWidth="1"/>
    <col min="10" max="10" width="7.5703125" style="1" bestFit="1" customWidth="1"/>
    <col min="11" max="11" width="13.140625" style="1" bestFit="1" customWidth="1"/>
    <col min="12" max="12" width="15.28515625" style="1" bestFit="1" customWidth="1"/>
    <col min="13" max="13" width="11.42578125" style="1" bestFit="1" customWidth="1"/>
    <col min="14" max="16384" width="15.5703125" style="1"/>
  </cols>
  <sheetData>
    <row r="1" spans="1:13" x14ac:dyDescent="0.25">
      <c r="A1" s="13" t="s">
        <v>6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7</v>
      </c>
      <c r="H1" s="14" t="s">
        <v>9</v>
      </c>
      <c r="I1" s="14" t="s">
        <v>8</v>
      </c>
      <c r="J1" s="14" t="s">
        <v>5</v>
      </c>
      <c r="K1" s="14" t="s">
        <v>10</v>
      </c>
      <c r="L1" s="14" t="s">
        <v>11</v>
      </c>
      <c r="M1" s="15" t="s">
        <v>12</v>
      </c>
    </row>
    <row r="2" spans="1:13" ht="23.25" x14ac:dyDescent="0.35">
      <c r="A2" s="16">
        <v>100</v>
      </c>
      <c r="B2" s="17">
        <v>2200</v>
      </c>
      <c r="C2" s="17">
        <v>5</v>
      </c>
      <c r="D2" s="17">
        <v>1.7999999999999999E-2</v>
      </c>
      <c r="E2" s="17">
        <v>2.4500000000000002</v>
      </c>
      <c r="F2" s="17">
        <v>10</v>
      </c>
      <c r="G2" s="18">
        <f>E2/F2</f>
        <v>0.24500000000000002</v>
      </c>
      <c r="H2" s="19">
        <f>-360*G2</f>
        <v>-88.2</v>
      </c>
      <c r="I2" s="19">
        <f>H2*PI()/180</f>
        <v>-1.5393804002589986</v>
      </c>
      <c r="J2" s="19">
        <f>(D2*B2)/SQRT(C2^2-2*C2*D2*COS(I2)+D2)</f>
        <v>7.9180451075898102</v>
      </c>
      <c r="K2" s="19">
        <f>I2-ATAN(-D2*SIN(I2)/(C2-D2*COS(I2)))</f>
        <v>-1.5429790152707588</v>
      </c>
      <c r="L2" s="20">
        <f>J2*COS(K2)</f>
        <v>0.22023032238160162</v>
      </c>
      <c r="M2" s="21">
        <f>-1/(2*PI()*A2*J2*SIN(I2))*1000000</f>
        <v>201.10205619664359</v>
      </c>
    </row>
    <row r="3" spans="1:13" ht="24" thickBot="1" x14ac:dyDescent="0.4">
      <c r="A3" s="22">
        <v>50</v>
      </c>
      <c r="B3" s="5">
        <v>2200</v>
      </c>
      <c r="C3" s="5">
        <v>5</v>
      </c>
      <c r="D3" s="5">
        <f>7.2*0.005</f>
        <v>3.6000000000000004E-2</v>
      </c>
      <c r="E3" s="5">
        <v>2.4500000000000002</v>
      </c>
      <c r="F3" s="5">
        <v>10</v>
      </c>
      <c r="G3" s="6">
        <f t="shared" ref="G3:G6" si="0">E3/F3</f>
        <v>0.24500000000000002</v>
      </c>
      <c r="H3" s="7">
        <f t="shared" ref="H3:H6" si="1">-360*G3</f>
        <v>-88.2</v>
      </c>
      <c r="I3" s="7">
        <f t="shared" ref="I3:I6" si="2">H3*PI()/180</f>
        <v>-1.5393804002589986</v>
      </c>
      <c r="J3" s="7">
        <f t="shared" ref="J3:J6" si="3">(D3*B3)/SQRT(C3^2-2*C3*D3*COS(I3)+D3)</f>
        <v>15.832183324085563</v>
      </c>
      <c r="K3" s="7">
        <f t="shared" ref="K3:K6" si="4">I3-ATAN(-D3*SIN(I3)/(C3-D3*COS(I3)))</f>
        <v>-1.5465783510796824</v>
      </c>
      <c r="L3" s="8">
        <f t="shared" ref="L3:L6" si="5">J3*COS(K3)</f>
        <v>0.38338595205896991</v>
      </c>
      <c r="M3" s="23">
        <f t="shared" ref="M3:M6" si="6">-1/(2*PI()*A3*J3*SIN(I3))*1000000</f>
        <v>201.15168193784862</v>
      </c>
    </row>
    <row r="4" spans="1:13" ht="15.75" thickBot="1" x14ac:dyDescent="0.3">
      <c r="A4" s="24"/>
      <c r="B4" s="2"/>
      <c r="C4" s="2"/>
      <c r="D4" s="2"/>
      <c r="E4" s="2"/>
      <c r="F4" s="2"/>
      <c r="G4" s="3"/>
      <c r="H4" s="4"/>
      <c r="I4" s="4"/>
      <c r="J4" s="4"/>
      <c r="K4" s="4"/>
      <c r="L4" s="3"/>
      <c r="M4" s="25"/>
    </row>
    <row r="5" spans="1:13" ht="187.5" customHeight="1" thickBot="1" x14ac:dyDescent="0.3">
      <c r="A5" s="24"/>
      <c r="B5" s="2"/>
      <c r="C5" s="2"/>
      <c r="D5" s="32" t="s">
        <v>16</v>
      </c>
      <c r="E5" s="2"/>
      <c r="F5" s="2"/>
      <c r="G5" s="3"/>
      <c r="H5" s="4"/>
      <c r="I5" s="4"/>
      <c r="J5" s="4"/>
      <c r="K5" s="4"/>
      <c r="L5" s="3"/>
      <c r="M5" s="25"/>
    </row>
    <row r="6" spans="1:13" ht="21.75" thickBot="1" x14ac:dyDescent="0.4">
      <c r="A6" s="26">
        <v>100</v>
      </c>
      <c r="B6" s="9">
        <v>1000</v>
      </c>
      <c r="C6" s="9">
        <v>5</v>
      </c>
      <c r="D6" s="9">
        <f>6.7*0.05</f>
        <v>0.33500000000000002</v>
      </c>
      <c r="E6" s="9">
        <v>2.2999999999999998</v>
      </c>
      <c r="F6" s="9">
        <v>10</v>
      </c>
      <c r="G6" s="10">
        <f t="shared" si="0"/>
        <v>0.22999999999999998</v>
      </c>
      <c r="H6" s="11">
        <f t="shared" si="1"/>
        <v>-82.8</v>
      </c>
      <c r="I6" s="11">
        <f t="shared" si="2"/>
        <v>-1.4451326206513049</v>
      </c>
      <c r="J6" s="11">
        <f t="shared" si="3"/>
        <v>67.114011239195918</v>
      </c>
      <c r="K6" s="11">
        <f t="shared" si="4"/>
        <v>-1.5120670771822742</v>
      </c>
      <c r="L6" s="12">
        <f t="shared" si="5"/>
        <v>3.9392900898383196</v>
      </c>
      <c r="M6" s="27">
        <f t="shared" si="6"/>
        <v>23.902594848936207</v>
      </c>
    </row>
    <row r="7" spans="1:13" x14ac:dyDescent="0.25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30"/>
    </row>
    <row r="8" spans="1:13" x14ac:dyDescent="0.25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0"/>
    </row>
    <row r="9" spans="1:13" x14ac:dyDescent="0.25">
      <c r="A9" s="28"/>
      <c r="B9" s="29"/>
      <c r="C9" s="29" t="s">
        <v>14</v>
      </c>
      <c r="D9" s="29"/>
      <c r="E9" s="29"/>
      <c r="F9" s="29"/>
      <c r="G9" s="29"/>
      <c r="H9" s="29"/>
      <c r="I9" s="29"/>
      <c r="J9" s="29"/>
      <c r="K9" s="29"/>
      <c r="L9" s="29"/>
      <c r="M9" s="30"/>
    </row>
    <row r="10" spans="1:13" x14ac:dyDescent="0.25">
      <c r="A10" s="28"/>
      <c r="B10" s="29"/>
      <c r="C10" s="29" t="s">
        <v>15</v>
      </c>
      <c r="D10" s="29"/>
      <c r="E10" s="29"/>
      <c r="F10" s="29"/>
      <c r="G10" s="29"/>
      <c r="H10" s="29"/>
      <c r="I10" s="29"/>
      <c r="J10" s="29"/>
      <c r="K10" s="29"/>
      <c r="L10" s="29"/>
      <c r="M10" s="30"/>
    </row>
    <row r="11" spans="1:13" x14ac:dyDescent="0.25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0"/>
    </row>
    <row r="12" spans="1:13" x14ac:dyDescent="0.25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0"/>
    </row>
    <row r="13" spans="1:13" x14ac:dyDescent="0.25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spans="1:13" x14ac:dyDescent="0.25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0"/>
    </row>
    <row r="15" spans="1:13" x14ac:dyDescent="0.25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0"/>
    </row>
    <row r="16" spans="1:13" x14ac:dyDescent="0.25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0"/>
    </row>
    <row r="17" spans="1:13" x14ac:dyDescent="0.25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0"/>
    </row>
    <row r="18" spans="1:13" x14ac:dyDescent="0.25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0"/>
    </row>
    <row r="19" spans="1:13" x14ac:dyDescent="0.25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0"/>
    </row>
    <row r="20" spans="1:13" x14ac:dyDescent="0.25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30"/>
    </row>
    <row r="21" spans="1:13" ht="15.75" thickBot="1" x14ac:dyDescent="0.3">
      <c r="A21" s="2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31"/>
    </row>
  </sheetData>
  <pageMargins left="0.7" right="0.7" top="0.75" bottom="0.75" header="0.3" footer="0.3"/>
  <pageSetup paperSize="9" orientation="portrait" horizontalDpi="30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K4"/>
  <sheetViews>
    <sheetView workbookViewId="0">
      <selection activeCell="O19" sqref="O19"/>
    </sheetView>
  </sheetViews>
  <sheetFormatPr defaultRowHeight="15" x14ac:dyDescent="0.25"/>
  <sheetData>
    <row r="4" spans="11:11" x14ac:dyDescent="0.25">
      <c r="K4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</vt:lpstr>
      <vt:lpstr>wzory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Szczepanowski</dc:creator>
  <cp:lastModifiedBy>a.szczepanowski</cp:lastModifiedBy>
  <cp:lastPrinted>2019-11-28T09:21:19Z</cp:lastPrinted>
  <dcterms:created xsi:type="dcterms:W3CDTF">2015-06-05T18:19:34Z</dcterms:created>
  <dcterms:modified xsi:type="dcterms:W3CDTF">2019-11-29T11:44:34Z</dcterms:modified>
</cp:coreProperties>
</file>